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gurines\Lasalle v2\listes armées\"/>
    </mc:Choice>
  </mc:AlternateContent>
  <xr:revisionPtr revIDLastSave="0" documentId="13_ncr:1_{1ACCEEC7-6FB6-4816-A5D8-EDA4593853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Tables" sheetId="2" r:id="rId2"/>
    <sheet name="Sheet3" sheetId="3" r:id="rId3"/>
  </sheets>
  <definedNames>
    <definedName name="Artillery">Tables!$A$16:$D$21</definedName>
    <definedName name="ArtTraits">Sheet1!$V$20:$W$23</definedName>
    <definedName name="Divers">Tables!$A$23:$D$27</definedName>
    <definedName name="Traits">Sheet1!$V$4:$W$13</definedName>
    <definedName name="UnitType">Tables!$A$1:$A$12</definedName>
    <definedName name="UnitTypes">Tables!$A$2:$A$12</definedName>
    <definedName name="_xlnm.Print_Area" localSheetId="0">Sheet1!$A$2:$S$30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O9" i="1" s="1"/>
  <c r="G10" i="1"/>
  <c r="G11" i="1"/>
  <c r="G12" i="1"/>
  <c r="O19" i="1"/>
  <c r="O8" i="1"/>
  <c r="O10" i="1"/>
  <c r="O11" i="1"/>
  <c r="O12" i="1"/>
  <c r="O13" i="1"/>
  <c r="O14" i="1"/>
  <c r="O15" i="1"/>
  <c r="O16" i="1"/>
  <c r="O17" i="1"/>
  <c r="O18" i="1"/>
  <c r="O5" i="1"/>
  <c r="S3" i="1"/>
  <c r="D22" i="1" l="1"/>
  <c r="E22" i="1" s="1"/>
  <c r="L22" i="1"/>
  <c r="H29" i="1"/>
  <c r="P29" i="1"/>
  <c r="Q29" i="1"/>
  <c r="H30" i="1"/>
  <c r="P30" i="1"/>
  <c r="Q30" i="1"/>
  <c r="H31" i="1"/>
  <c r="P31" i="1"/>
  <c r="Q31" i="1"/>
  <c r="H32" i="1"/>
  <c r="P32" i="1"/>
  <c r="Q32" i="1" s="1"/>
  <c r="P24" i="1"/>
  <c r="P26" i="1"/>
  <c r="Q24" i="1"/>
  <c r="Q26" i="1"/>
  <c r="M8" i="1"/>
  <c r="O6" i="1"/>
  <c r="O7" i="1"/>
  <c r="G13" i="1"/>
  <c r="H28" i="1"/>
  <c r="H23" i="1"/>
  <c r="P28" i="1"/>
  <c r="Q28" i="1" s="1"/>
  <c r="Q14" i="1"/>
  <c r="Q15" i="1"/>
  <c r="Q16" i="1"/>
  <c r="Q17" i="1"/>
  <c r="Q18" i="1"/>
  <c r="Q19" i="1"/>
  <c r="P11" i="1"/>
  <c r="Q11" i="1" s="1"/>
  <c r="P14" i="1"/>
  <c r="P15" i="1"/>
  <c r="P16" i="1"/>
  <c r="P17" i="1"/>
  <c r="P18" i="1"/>
  <c r="P19" i="1"/>
  <c r="E10" i="1"/>
  <c r="P33" i="1"/>
  <c r="Q33" i="1"/>
  <c r="H33" i="1"/>
  <c r="H7" i="1"/>
  <c r="P7" i="1" s="1"/>
  <c r="Q7" i="1" s="1"/>
  <c r="F7" i="1"/>
  <c r="E7" i="1"/>
  <c r="D7" i="1"/>
  <c r="G5" i="1"/>
  <c r="D6" i="1"/>
  <c r="E6" i="1"/>
  <c r="F6" i="1"/>
  <c r="H6" i="1"/>
  <c r="D8" i="1"/>
  <c r="E8" i="1"/>
  <c r="F8" i="1"/>
  <c r="H8" i="1"/>
  <c r="D9" i="1"/>
  <c r="E9" i="1"/>
  <c r="F9" i="1"/>
  <c r="H9" i="1"/>
  <c r="D10" i="1"/>
  <c r="F10" i="1"/>
  <c r="H10" i="1"/>
  <c r="D11" i="1"/>
  <c r="E11" i="1"/>
  <c r="F11" i="1"/>
  <c r="H11" i="1"/>
  <c r="D12" i="1"/>
  <c r="E12" i="1"/>
  <c r="F12" i="1"/>
  <c r="H12" i="1"/>
  <c r="D13" i="1"/>
  <c r="E13" i="1"/>
  <c r="F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3" i="1"/>
  <c r="E23" i="1" s="1"/>
  <c r="D24" i="1"/>
  <c r="E24" i="1" s="1"/>
  <c r="D25" i="1"/>
  <c r="E25" i="1" s="1"/>
  <c r="D26" i="1"/>
  <c r="E26" i="1" s="1"/>
  <c r="D21" i="1"/>
  <c r="E21" i="1" s="1"/>
  <c r="H22" i="1"/>
  <c r="H24" i="1"/>
  <c r="H25" i="1"/>
  <c r="H26" i="1"/>
  <c r="H21" i="1"/>
  <c r="M22" i="1"/>
  <c r="L23" i="1"/>
  <c r="M23" i="1"/>
  <c r="L24" i="1"/>
  <c r="M24" i="1"/>
  <c r="L25" i="1"/>
  <c r="M25" i="1"/>
  <c r="L26" i="1"/>
  <c r="M26" i="1"/>
  <c r="M21" i="1"/>
  <c r="L21" i="1"/>
  <c r="L6" i="1"/>
  <c r="M6" i="1"/>
  <c r="N6" i="1"/>
  <c r="L7" i="1"/>
  <c r="M7" i="1"/>
  <c r="N7" i="1"/>
  <c r="L8" i="1"/>
  <c r="N8" i="1"/>
  <c r="L9" i="1"/>
  <c r="M9" i="1"/>
  <c r="N9" i="1"/>
  <c r="L10" i="1"/>
  <c r="P10" i="1" s="1"/>
  <c r="Q10" i="1" s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M5" i="1"/>
  <c r="N5" i="1"/>
  <c r="L5" i="1"/>
  <c r="H5" i="1"/>
  <c r="F5" i="1"/>
  <c r="E5" i="1"/>
  <c r="D5" i="1"/>
  <c r="P5" i="1" l="1"/>
  <c r="Q5" i="1" s="1"/>
  <c r="P9" i="1"/>
  <c r="Q9" i="1" s="1"/>
  <c r="P23" i="1"/>
  <c r="Q23" i="1" s="1"/>
  <c r="P6" i="1"/>
  <c r="Q6" i="1" s="1"/>
  <c r="P21" i="1"/>
  <c r="Q21" i="1" s="1"/>
  <c r="P22" i="1"/>
  <c r="Q22" i="1" s="1"/>
  <c r="P25" i="1"/>
  <c r="Q25" i="1" s="1"/>
  <c r="P8" i="1"/>
  <c r="Q8" i="1" s="1"/>
  <c r="P13" i="1"/>
  <c r="Q13" i="1" s="1"/>
  <c r="P12" i="1"/>
  <c r="Q12" i="1" s="1"/>
  <c r="S4" i="1" l="1"/>
</calcChain>
</file>

<file path=xl/sharedStrings.xml><?xml version="1.0" encoding="utf-8"?>
<sst xmlns="http://schemas.openxmlformats.org/spreadsheetml/2006/main" count="161" uniqueCount="57">
  <si>
    <t>+5</t>
  </si>
  <si>
    <t>+4</t>
  </si>
  <si>
    <t>+3</t>
  </si>
  <si>
    <t>Type</t>
  </si>
  <si>
    <t>Resolve</t>
  </si>
  <si>
    <t>Skirmish</t>
  </si>
  <si>
    <t>Points</t>
  </si>
  <si>
    <t>-</t>
  </si>
  <si>
    <t>Rifles</t>
  </si>
  <si>
    <t>Resilient</t>
  </si>
  <si>
    <t>Rapid fire</t>
  </si>
  <si>
    <t>Rabble</t>
  </si>
  <si>
    <t>Total</t>
  </si>
  <si>
    <t>Shock</t>
  </si>
  <si>
    <t>Lancers</t>
  </si>
  <si>
    <t xml:space="preserve"> </t>
  </si>
  <si>
    <t>Trait 1</t>
  </si>
  <si>
    <t>Trait 2</t>
  </si>
  <si>
    <t>Trait 3</t>
  </si>
  <si>
    <t xml:space="preserve">Weak fire </t>
  </si>
  <si>
    <t>Att Cols</t>
  </si>
  <si>
    <t>Cavalry Militia</t>
  </si>
  <si>
    <t>Cavalry Conscript</t>
  </si>
  <si>
    <t>Cavalry Veteran</t>
  </si>
  <si>
    <t>Cavalry Guard</t>
  </si>
  <si>
    <t>Cavalry Guard Large</t>
  </si>
  <si>
    <t>Inf. Conscript</t>
  </si>
  <si>
    <t xml:space="preserve">Inf. Guard </t>
  </si>
  <si>
    <t>Inf. Levy</t>
  </si>
  <si>
    <t>Inf. Guard Large</t>
  </si>
  <si>
    <t>Inf. Militia</t>
  </si>
  <si>
    <t>Inf. Veteran</t>
  </si>
  <si>
    <t xml:space="preserve">Total Spent = </t>
  </si>
  <si>
    <t>Cost per unit</t>
  </si>
  <si>
    <t>Field Battery</t>
  </si>
  <si>
    <t>Light Battery</t>
  </si>
  <si>
    <t>Big Battery</t>
  </si>
  <si>
    <t>Dice #</t>
  </si>
  <si>
    <t>To Hit</t>
  </si>
  <si>
    <t>Heavy</t>
  </si>
  <si>
    <t>Horse</t>
  </si>
  <si>
    <t>Poor firing</t>
  </si>
  <si>
    <t>Shaken at</t>
  </si>
  <si>
    <t>Initial Size</t>
  </si>
  <si>
    <t>No of units</t>
  </si>
  <si>
    <t>Infantry/Cavalry Name</t>
  </si>
  <si>
    <t>Artillery Name</t>
  </si>
  <si>
    <t>Sapeur</t>
  </si>
  <si>
    <t>Partisan</t>
  </si>
  <si>
    <t>Divers Name</t>
  </si>
  <si>
    <t>ADC</t>
  </si>
  <si>
    <t>Reg. guns</t>
  </si>
  <si>
    <t>Howitzer</t>
  </si>
  <si>
    <t>Rocket Troop</t>
  </si>
  <si>
    <t>Demo</t>
  </si>
  <si>
    <t xml:space="preserve">Armie Name : </t>
  </si>
  <si>
    <t>Earthworks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</si>
</sst>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/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5</xdr:row>
      <xdr:rowOff>0</xdr:rowOff>
    </xdr:from>
    <xdr:to>
      <xdr:col>28</xdr:col>
      <xdr:colOff>361951</xdr:colOff>
      <xdr:row>16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363200" y="1266825"/>
          <a:ext cx="4600576" cy="2200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1400" b="1"/>
            <a:t>Notes</a:t>
          </a:r>
        </a:p>
        <a:p>
          <a:r>
            <a:rPr lang="en-GB" sz="1100"/>
            <a:t>Enter the number of units of that type.</a:t>
          </a:r>
        </a:p>
        <a:p>
          <a:r>
            <a:rPr lang="en-GB" sz="1100"/>
            <a:t>Select Type from the dropdown menu.</a:t>
          </a:r>
          <a:r>
            <a:rPr lang="en-GB" sz="1100" baseline="0"/>
            <a:t>  Change Skirmish value as required </a:t>
          </a:r>
        </a:p>
        <a:p>
          <a:r>
            <a:rPr lang="en-GB" sz="1100" baseline="0"/>
            <a:t>Add up to 3 traits </a:t>
          </a:r>
        </a:p>
        <a:p>
          <a:endParaRPr lang="en-GB" sz="1100" baseline="0"/>
        </a:p>
        <a:p>
          <a:r>
            <a:rPr lang="en-GB" sz="1100" baseline="0"/>
            <a:t>Do the same with artillery except they can only have 2 traits.</a:t>
          </a:r>
        </a:p>
        <a:p>
          <a:endParaRPr lang="en-GB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 the same with diers except they can only have not traits.</a:t>
          </a:r>
          <a:endParaRPr lang="fr-FR">
            <a:effectLst/>
          </a:endParaRP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33"/>
  <sheetViews>
    <sheetView tabSelected="1" topLeftCell="A19" zoomScaleNormal="100" workbookViewId="0">
      <selection activeCell="C24" sqref="C24"/>
    </sheetView>
  </sheetViews>
  <sheetFormatPr baseColWidth="10" defaultColWidth="9.140625" defaultRowHeight="15" x14ac:dyDescent="0.25"/>
  <cols>
    <col min="1" max="1" width="9.140625" style="2"/>
    <col min="2" max="2" width="17.28515625" customWidth="1"/>
    <col min="3" max="3" width="18.42578125" bestFit="1" customWidth="1"/>
    <col min="8" max="8" width="9.140625" customWidth="1"/>
    <col min="12" max="15" width="9.140625" hidden="1" customWidth="1"/>
    <col min="19" max="19" width="9.5703125" bestFit="1" customWidth="1"/>
    <col min="21" max="21" width="9.140625" customWidth="1"/>
    <col min="22" max="23" width="9.140625" hidden="1" customWidth="1"/>
    <col min="24" max="24" width="9.140625" customWidth="1"/>
  </cols>
  <sheetData>
    <row r="2" spans="1:23" ht="21" x14ac:dyDescent="0.35">
      <c r="D2" s="11" t="s">
        <v>55</v>
      </c>
      <c r="E2" s="11"/>
      <c r="F2" s="11"/>
    </row>
    <row r="3" spans="1:23" ht="15.75" thickBot="1" x14ac:dyDescent="0.3">
      <c r="R3" s="12" t="s">
        <v>54</v>
      </c>
      <c r="S3" s="6">
        <f>ROUNDUP(SUM(A5:A26)/3,0)</f>
        <v>0</v>
      </c>
    </row>
    <row r="4" spans="1:23" s="4" customFormat="1" ht="33" customHeight="1" thickBot="1" x14ac:dyDescent="0.3">
      <c r="A4" s="7" t="s">
        <v>44</v>
      </c>
      <c r="B4" s="8" t="s">
        <v>45</v>
      </c>
      <c r="C4" s="8" t="s">
        <v>3</v>
      </c>
      <c r="D4" s="8" t="s">
        <v>43</v>
      </c>
      <c r="E4" s="8" t="s">
        <v>42</v>
      </c>
      <c r="F4" s="8" t="s">
        <v>4</v>
      </c>
      <c r="G4" s="8" t="s">
        <v>5</v>
      </c>
      <c r="H4" s="8" t="s">
        <v>6</v>
      </c>
      <c r="I4" s="8" t="s">
        <v>16</v>
      </c>
      <c r="J4" s="8" t="s">
        <v>17</v>
      </c>
      <c r="K4" s="8" t="s">
        <v>18</v>
      </c>
      <c r="L4" s="8"/>
      <c r="M4" s="8"/>
      <c r="N4" s="8"/>
      <c r="O4" s="8"/>
      <c r="P4" s="8" t="s">
        <v>33</v>
      </c>
      <c r="Q4" s="9" t="s">
        <v>12</v>
      </c>
      <c r="R4" s="10" t="s">
        <v>32</v>
      </c>
      <c r="S4" s="6">
        <f>SUM(Q5:Q33)</f>
        <v>0</v>
      </c>
      <c r="V4" t="s">
        <v>15</v>
      </c>
      <c r="W4" s="2"/>
    </row>
    <row r="5" spans="1:23" x14ac:dyDescent="0.25">
      <c r="C5" t="s">
        <v>7</v>
      </c>
      <c r="D5" s="2" t="str">
        <f>VLOOKUP($C5,Tables!$A$1:$F$12,2)</f>
        <v xml:space="preserve"> </v>
      </c>
      <c r="E5" s="2" t="str">
        <f>VLOOKUP($C5,Tables!$A$1:$F$12,3)</f>
        <v xml:space="preserve"> </v>
      </c>
      <c r="F5" s="2" t="str">
        <f>VLOOKUP($C5,Tables!$A$1:$F$12,4)</f>
        <v xml:space="preserve"> </v>
      </c>
      <c r="G5" s="2" t="str">
        <f>VLOOKUP($C5,Tables!$A$1:$F$12,5)</f>
        <v xml:space="preserve"> </v>
      </c>
      <c r="H5" s="2" t="str">
        <f>VLOOKUP($C5,Tables!$A$1:$F$12,6)</f>
        <v xml:space="preserve"> </v>
      </c>
      <c r="I5" t="s">
        <v>15</v>
      </c>
      <c r="J5" t="s">
        <v>15</v>
      </c>
      <c r="K5" t="s">
        <v>15</v>
      </c>
      <c r="L5">
        <f t="shared" ref="L5:L19" si="0">VLOOKUP(I5,Traits,2)</f>
        <v>0</v>
      </c>
      <c r="M5">
        <f t="shared" ref="M5:M19" si="1">VLOOKUP(J5,Traits,2)</f>
        <v>0</v>
      </c>
      <c r="N5">
        <f t="shared" ref="N5:N19" si="2">VLOOKUP(K5,Traits,2)</f>
        <v>0</v>
      </c>
      <c r="O5">
        <f t="shared" ref="O5:O19" si="3">IF(LEFT(C5,3)="Cav",IF(G5=1,1,0),IF(G5=2,0,IF(G5=1,-1,IF(G5=3,1,0))))</f>
        <v>0</v>
      </c>
      <c r="P5" t="str">
        <f>IF(A5&lt;&gt;0,(H5+L5+M5+N5+O5)," ")</f>
        <v xml:space="preserve"> </v>
      </c>
      <c r="Q5" t="str">
        <f t="shared" ref="Q5:Q19" si="4">IF(A5="","",IF(A5=0,0,P5*A5))</f>
        <v/>
      </c>
      <c r="V5" t="s">
        <v>20</v>
      </c>
      <c r="W5" s="2">
        <v>1</v>
      </c>
    </row>
    <row r="6" spans="1:23" x14ac:dyDescent="0.25">
      <c r="C6" t="s">
        <v>7</v>
      </c>
      <c r="D6" s="2" t="str">
        <f>VLOOKUP($C6,Tables!$A$1:$F$12,2)</f>
        <v xml:space="preserve"> </v>
      </c>
      <c r="E6" s="2" t="str">
        <f>VLOOKUP($C6,Tables!$A$1:$F$12,3)</f>
        <v xml:space="preserve"> </v>
      </c>
      <c r="F6" s="2" t="str">
        <f>VLOOKUP($C6,Tables!$A$1:$F$12,4)</f>
        <v xml:space="preserve"> </v>
      </c>
      <c r="G6" s="2" t="str">
        <f>VLOOKUP($C6,Tables!$A$1:$F$12,5)</f>
        <v xml:space="preserve"> </v>
      </c>
      <c r="H6" s="2" t="str">
        <f>VLOOKUP($C6,Tables!$A$1:$F$12,6)</f>
        <v xml:space="preserve"> </v>
      </c>
      <c r="I6" t="s">
        <v>15</v>
      </c>
      <c r="J6" t="s">
        <v>15</v>
      </c>
      <c r="K6" t="s">
        <v>15</v>
      </c>
      <c r="L6">
        <f t="shared" si="0"/>
        <v>0</v>
      </c>
      <c r="M6">
        <f t="shared" si="1"/>
        <v>0</v>
      </c>
      <c r="N6">
        <f t="shared" si="2"/>
        <v>0</v>
      </c>
      <c r="O6">
        <f t="shared" si="3"/>
        <v>0</v>
      </c>
      <c r="P6" t="str">
        <f t="shared" ref="P6:P19" si="5">IF(A6&lt;&gt;0,(H6+L6+M6+N6+O6)," ")</f>
        <v xml:space="preserve"> </v>
      </c>
      <c r="Q6" t="str">
        <f t="shared" si="4"/>
        <v/>
      </c>
      <c r="V6" t="s">
        <v>14</v>
      </c>
      <c r="W6" s="2">
        <v>1</v>
      </c>
    </row>
    <row r="7" spans="1:23" x14ac:dyDescent="0.25">
      <c r="C7" t="s">
        <v>7</v>
      </c>
      <c r="D7" s="2" t="str">
        <f>VLOOKUP($C7,Tables!$A$1:$F$12,2)</f>
        <v xml:space="preserve"> </v>
      </c>
      <c r="E7" s="2" t="str">
        <f>VLOOKUP($C7,Tables!$A$1:$F$12,3)</f>
        <v xml:space="preserve"> </v>
      </c>
      <c r="F7" s="2" t="str">
        <f>VLOOKUP($C7,Tables!$A$1:$F$12,4)</f>
        <v xml:space="preserve"> </v>
      </c>
      <c r="G7" s="2" t="str">
        <f>VLOOKUP($C7,Tables!$A$1:$F$12,5)</f>
        <v xml:space="preserve"> </v>
      </c>
      <c r="H7" s="2" t="str">
        <f>VLOOKUP($C7,Tables!$A$1:$F$12,6)</f>
        <v xml:space="preserve"> </v>
      </c>
      <c r="I7" t="s">
        <v>15</v>
      </c>
      <c r="J7" t="s">
        <v>15</v>
      </c>
      <c r="K7" t="s">
        <v>15</v>
      </c>
      <c r="L7">
        <f t="shared" si="0"/>
        <v>0</v>
      </c>
      <c r="M7">
        <f t="shared" si="1"/>
        <v>0</v>
      </c>
      <c r="N7">
        <f t="shared" si="2"/>
        <v>0</v>
      </c>
      <c r="O7">
        <f t="shared" si="3"/>
        <v>0</v>
      </c>
      <c r="P7" t="str">
        <f t="shared" si="5"/>
        <v xml:space="preserve"> </v>
      </c>
      <c r="Q7" t="str">
        <f t="shared" si="4"/>
        <v/>
      </c>
      <c r="V7" t="s">
        <v>11</v>
      </c>
      <c r="W7" s="2">
        <v>-1</v>
      </c>
    </row>
    <row r="8" spans="1:23" x14ac:dyDescent="0.25">
      <c r="C8" t="s">
        <v>7</v>
      </c>
      <c r="D8" s="2" t="str">
        <f>VLOOKUP($C8,Tables!$A$1:$F$12,2)</f>
        <v xml:space="preserve"> </v>
      </c>
      <c r="E8" s="2" t="str">
        <f>VLOOKUP($C8,Tables!$A$1:$F$12,3)</f>
        <v xml:space="preserve"> </v>
      </c>
      <c r="F8" s="2" t="str">
        <f>VLOOKUP($C8,Tables!$A$1:$F$12,4)</f>
        <v xml:space="preserve"> </v>
      </c>
      <c r="G8" s="2" t="str">
        <f>VLOOKUP($C8,Tables!$A$1:$F$12,5)</f>
        <v xml:space="preserve"> </v>
      </c>
      <c r="H8" s="2" t="str">
        <f>VLOOKUP($C8,Tables!$A$1:$F$12,6)</f>
        <v xml:space="preserve"> </v>
      </c>
      <c r="I8" t="s">
        <v>15</v>
      </c>
      <c r="J8" t="s">
        <v>15</v>
      </c>
      <c r="K8" t="s">
        <v>15</v>
      </c>
      <c r="L8">
        <f t="shared" si="0"/>
        <v>0</v>
      </c>
      <c r="M8">
        <f>VLOOKUP(J8,Traits,2)</f>
        <v>0</v>
      </c>
      <c r="N8">
        <f t="shared" si="2"/>
        <v>0</v>
      </c>
      <c r="O8">
        <f t="shared" si="3"/>
        <v>0</v>
      </c>
      <c r="P8" t="str">
        <f>IF(A8&lt;&gt;0,(H8+L8+M8+N8+O8)," ")</f>
        <v xml:space="preserve"> </v>
      </c>
      <c r="Q8" t="str">
        <f t="shared" si="4"/>
        <v/>
      </c>
      <c r="V8" t="s">
        <v>10</v>
      </c>
      <c r="W8" s="2">
        <v>2</v>
      </c>
    </row>
    <row r="9" spans="1:23" x14ac:dyDescent="0.25">
      <c r="C9" t="s">
        <v>7</v>
      </c>
      <c r="D9" s="2" t="str">
        <f>VLOOKUP($C9,Tables!$A$1:$F$12,2)</f>
        <v xml:space="preserve"> </v>
      </c>
      <c r="E9" s="2" t="str">
        <f>VLOOKUP($C9,Tables!$A$1:$F$12,3)</f>
        <v xml:space="preserve"> </v>
      </c>
      <c r="F9" s="2" t="str">
        <f>VLOOKUP($C9,Tables!$A$1:$F$12,4)</f>
        <v xml:space="preserve"> </v>
      </c>
      <c r="G9" s="2" t="str">
        <f>VLOOKUP($C9,Tables!$A$1:$F$12,5)</f>
        <v xml:space="preserve"> </v>
      </c>
      <c r="H9" s="2" t="str">
        <f>VLOOKUP($C9,Tables!$A$1:$F$12,6)</f>
        <v xml:space="preserve"> </v>
      </c>
      <c r="I9" t="s">
        <v>15</v>
      </c>
      <c r="J9" t="s">
        <v>15</v>
      </c>
      <c r="K9" t="s">
        <v>15</v>
      </c>
      <c r="L9">
        <f t="shared" si="0"/>
        <v>0</v>
      </c>
      <c r="M9">
        <f t="shared" si="1"/>
        <v>0</v>
      </c>
      <c r="N9">
        <f t="shared" si="2"/>
        <v>0</v>
      </c>
      <c r="O9">
        <f t="shared" si="3"/>
        <v>0</v>
      </c>
      <c r="P9" t="str">
        <f t="shared" si="5"/>
        <v xml:space="preserve"> </v>
      </c>
      <c r="Q9" t="str">
        <f t="shared" si="4"/>
        <v/>
      </c>
      <c r="V9" t="s">
        <v>51</v>
      </c>
      <c r="W9" s="2">
        <v>1</v>
      </c>
    </row>
    <row r="10" spans="1:23" x14ac:dyDescent="0.25">
      <c r="C10" t="s">
        <v>7</v>
      </c>
      <c r="D10" s="2" t="str">
        <f>VLOOKUP($C10,Tables!$A$1:$F$12,2)</f>
        <v xml:space="preserve"> </v>
      </c>
      <c r="E10" s="2" t="str">
        <f>VLOOKUP($C10,Tables!$A$1:$F$12,3)</f>
        <v xml:space="preserve"> </v>
      </c>
      <c r="F10" s="2" t="str">
        <f>VLOOKUP($C10,Tables!$A$1:$F$12,4)</f>
        <v xml:space="preserve"> </v>
      </c>
      <c r="G10" s="2" t="str">
        <f>VLOOKUP($C10,Tables!$A$1:$F$12,5)</f>
        <v xml:space="preserve"> </v>
      </c>
      <c r="H10" s="2" t="str">
        <f>VLOOKUP($C10,Tables!$A$1:$F$12,6)</f>
        <v xml:space="preserve"> </v>
      </c>
      <c r="I10" t="s">
        <v>15</v>
      </c>
      <c r="J10" t="s">
        <v>15</v>
      </c>
      <c r="K10" t="s">
        <v>15</v>
      </c>
      <c r="L10">
        <f t="shared" si="0"/>
        <v>0</v>
      </c>
      <c r="M10">
        <f t="shared" si="1"/>
        <v>0</v>
      </c>
      <c r="N10">
        <f t="shared" si="2"/>
        <v>0</v>
      </c>
      <c r="O10">
        <f t="shared" si="3"/>
        <v>0</v>
      </c>
      <c r="P10" t="str">
        <f t="shared" si="5"/>
        <v xml:space="preserve"> </v>
      </c>
      <c r="Q10" t="str">
        <f t="shared" si="4"/>
        <v/>
      </c>
      <c r="V10" t="s">
        <v>9</v>
      </c>
      <c r="W10" s="2">
        <v>1</v>
      </c>
    </row>
    <row r="11" spans="1:23" x14ac:dyDescent="0.25">
      <c r="C11" t="s">
        <v>7</v>
      </c>
      <c r="D11" s="2" t="str">
        <f>VLOOKUP($C11,Tables!$A$1:$F$12,2)</f>
        <v xml:space="preserve"> </v>
      </c>
      <c r="E11" s="2" t="str">
        <f>VLOOKUP($C11,Tables!$A$1:$F$12,3)</f>
        <v xml:space="preserve"> </v>
      </c>
      <c r="F11" s="2" t="str">
        <f>VLOOKUP($C11,Tables!$A$1:$F$12,4)</f>
        <v xml:space="preserve"> </v>
      </c>
      <c r="G11" s="2" t="str">
        <f>VLOOKUP($C11,Tables!$A$1:$F$12,5)</f>
        <v xml:space="preserve"> </v>
      </c>
      <c r="H11" s="2" t="str">
        <f>VLOOKUP($C11,Tables!$A$1:$F$12,6)</f>
        <v xml:space="preserve"> </v>
      </c>
      <c r="I11" t="s">
        <v>15</v>
      </c>
      <c r="J11" t="s">
        <v>15</v>
      </c>
      <c r="K11" t="s">
        <v>15</v>
      </c>
      <c r="L11">
        <f t="shared" si="0"/>
        <v>0</v>
      </c>
      <c r="M11">
        <f t="shared" si="1"/>
        <v>0</v>
      </c>
      <c r="N11">
        <f t="shared" si="2"/>
        <v>0</v>
      </c>
      <c r="O11">
        <f t="shared" si="3"/>
        <v>0</v>
      </c>
      <c r="P11" t="str">
        <f t="shared" si="5"/>
        <v xml:space="preserve"> </v>
      </c>
      <c r="Q11" t="str">
        <f t="shared" si="4"/>
        <v/>
      </c>
      <c r="V11" t="s">
        <v>8</v>
      </c>
      <c r="W11" s="2">
        <v>2</v>
      </c>
    </row>
    <row r="12" spans="1:23" x14ac:dyDescent="0.25">
      <c r="C12" t="s">
        <v>7</v>
      </c>
      <c r="D12" s="2" t="str">
        <f>VLOOKUP($C12,Tables!$A$1:$F$12,2)</f>
        <v xml:space="preserve"> </v>
      </c>
      <c r="E12" s="2" t="str">
        <f>VLOOKUP($C12,Tables!$A$1:$F$12,3)</f>
        <v xml:space="preserve"> </v>
      </c>
      <c r="F12" s="2" t="str">
        <f>VLOOKUP($C12,Tables!$A$1:$F$12,4)</f>
        <v xml:space="preserve"> </v>
      </c>
      <c r="G12" s="2" t="str">
        <f>VLOOKUP($C12,Tables!$A$1:$F$12,5)</f>
        <v xml:space="preserve"> </v>
      </c>
      <c r="H12" s="2" t="str">
        <f>VLOOKUP($C12,Tables!$A$1:$F$12,6)</f>
        <v xml:space="preserve"> </v>
      </c>
      <c r="I12" t="s">
        <v>15</v>
      </c>
      <c r="J12" t="s">
        <v>15</v>
      </c>
      <c r="K12" t="s">
        <v>15</v>
      </c>
      <c r="L12">
        <f t="shared" si="0"/>
        <v>0</v>
      </c>
      <c r="M12">
        <f t="shared" si="1"/>
        <v>0</v>
      </c>
      <c r="N12">
        <f t="shared" si="2"/>
        <v>0</v>
      </c>
      <c r="O12">
        <f t="shared" si="3"/>
        <v>0</v>
      </c>
      <c r="P12" t="str">
        <f t="shared" si="5"/>
        <v xml:space="preserve"> </v>
      </c>
      <c r="Q12" t="str">
        <f t="shared" si="4"/>
        <v/>
      </c>
      <c r="V12" t="s">
        <v>13</v>
      </c>
      <c r="W12" s="2">
        <v>3</v>
      </c>
    </row>
    <row r="13" spans="1:23" x14ac:dyDescent="0.25">
      <c r="C13" t="s">
        <v>7</v>
      </c>
      <c r="D13" s="2" t="str">
        <f>VLOOKUP($C13,Tables!$A$1:$F$12,2)</f>
        <v xml:space="preserve"> </v>
      </c>
      <c r="E13" s="2" t="str">
        <f>VLOOKUP($C13,Tables!$A$1:$F$12,3)</f>
        <v xml:space="preserve"> </v>
      </c>
      <c r="F13" s="2" t="str">
        <f>VLOOKUP($C13,Tables!$A$1:$F$12,4)</f>
        <v xml:space="preserve"> </v>
      </c>
      <c r="G13" s="2" t="str">
        <f>VLOOKUP($C13,Tables!$A$1:$F$12,5)</f>
        <v xml:space="preserve"> </v>
      </c>
      <c r="H13" s="2" t="str">
        <f>VLOOKUP($C13,Tables!$A$1:$F$12,6)</f>
        <v xml:space="preserve"> </v>
      </c>
      <c r="I13" t="s">
        <v>15</v>
      </c>
      <c r="J13" t="s">
        <v>15</v>
      </c>
      <c r="K13" t="s">
        <v>15</v>
      </c>
      <c r="L13">
        <f t="shared" si="0"/>
        <v>0</v>
      </c>
      <c r="M13">
        <f t="shared" si="1"/>
        <v>0</v>
      </c>
      <c r="N13">
        <f t="shared" si="2"/>
        <v>0</v>
      </c>
      <c r="O13">
        <f t="shared" si="3"/>
        <v>0</v>
      </c>
      <c r="P13" t="str">
        <f t="shared" si="5"/>
        <v xml:space="preserve"> </v>
      </c>
      <c r="Q13" t="str">
        <f t="shared" si="4"/>
        <v/>
      </c>
      <c r="V13" t="s">
        <v>19</v>
      </c>
      <c r="W13" s="2">
        <v>-2</v>
      </c>
    </row>
    <row r="14" spans="1:23" x14ac:dyDescent="0.25">
      <c r="C14" t="s">
        <v>7</v>
      </c>
      <c r="D14" s="2" t="str">
        <f>VLOOKUP($C14,Tables!$A$1:$F$12,2)</f>
        <v xml:space="preserve"> </v>
      </c>
      <c r="E14" s="2" t="str">
        <f>VLOOKUP($C14,Tables!$A$1:$F$12,3)</f>
        <v xml:space="preserve"> </v>
      </c>
      <c r="F14" s="2" t="str">
        <f>VLOOKUP($C14,Tables!$A$1:$F$12,4)</f>
        <v xml:space="preserve"> </v>
      </c>
      <c r="G14" s="2" t="str">
        <f>VLOOKUP($C14,Tables!$A$1:$F$12,5)</f>
        <v xml:space="preserve"> </v>
      </c>
      <c r="H14" s="2" t="str">
        <f>VLOOKUP($C14,Tables!$A$1:$F$12,6)</f>
        <v xml:space="preserve"> </v>
      </c>
      <c r="I14" t="s">
        <v>15</v>
      </c>
      <c r="J14" t="s">
        <v>15</v>
      </c>
      <c r="K14" t="s">
        <v>15</v>
      </c>
      <c r="L14">
        <f t="shared" si="0"/>
        <v>0</v>
      </c>
      <c r="M14">
        <f t="shared" si="1"/>
        <v>0</v>
      </c>
      <c r="N14">
        <f t="shared" si="2"/>
        <v>0</v>
      </c>
      <c r="O14">
        <f t="shared" si="3"/>
        <v>0</v>
      </c>
      <c r="P14" t="str">
        <f t="shared" si="5"/>
        <v xml:space="preserve"> </v>
      </c>
      <c r="Q14" t="str">
        <f t="shared" si="4"/>
        <v/>
      </c>
    </row>
    <row r="15" spans="1:23" x14ac:dyDescent="0.25">
      <c r="C15" t="s">
        <v>7</v>
      </c>
      <c r="D15" s="2" t="str">
        <f>VLOOKUP($C15,Tables!$A$1:$F$12,2)</f>
        <v xml:space="preserve"> </v>
      </c>
      <c r="E15" s="2" t="str">
        <f>VLOOKUP($C15,Tables!$A$1:$F$12,3)</f>
        <v xml:space="preserve"> </v>
      </c>
      <c r="F15" s="2" t="str">
        <f>VLOOKUP($C15,Tables!$A$1:$F$12,4)</f>
        <v xml:space="preserve"> </v>
      </c>
      <c r="G15" s="2" t="str">
        <f>VLOOKUP($C15,Tables!$A$1:$F$12,5)</f>
        <v xml:space="preserve"> </v>
      </c>
      <c r="H15" s="2" t="str">
        <f>VLOOKUP($C15,Tables!$A$1:$F$12,6)</f>
        <v xml:space="preserve"> </v>
      </c>
      <c r="I15" t="s">
        <v>15</v>
      </c>
      <c r="J15" t="s">
        <v>15</v>
      </c>
      <c r="K15" t="s">
        <v>15</v>
      </c>
      <c r="L15">
        <f t="shared" si="0"/>
        <v>0</v>
      </c>
      <c r="M15">
        <f t="shared" si="1"/>
        <v>0</v>
      </c>
      <c r="N15">
        <f t="shared" si="2"/>
        <v>0</v>
      </c>
      <c r="O15">
        <f t="shared" si="3"/>
        <v>0</v>
      </c>
      <c r="P15" t="str">
        <f t="shared" si="5"/>
        <v xml:space="preserve"> </v>
      </c>
      <c r="Q15" t="str">
        <f t="shared" si="4"/>
        <v/>
      </c>
    </row>
    <row r="16" spans="1:23" x14ac:dyDescent="0.25">
      <c r="C16" t="s">
        <v>7</v>
      </c>
      <c r="D16" s="2" t="str">
        <f>VLOOKUP($C16,Tables!$A$1:$F$12,2)</f>
        <v xml:space="preserve"> </v>
      </c>
      <c r="E16" s="2" t="str">
        <f>VLOOKUP($C16,Tables!$A$1:$F$12,3)</f>
        <v xml:space="preserve"> </v>
      </c>
      <c r="F16" s="2" t="str">
        <f>VLOOKUP($C16,Tables!$A$1:$F$12,4)</f>
        <v xml:space="preserve"> </v>
      </c>
      <c r="G16" s="2" t="str">
        <f>VLOOKUP($C16,Tables!$A$1:$F$12,5)</f>
        <v xml:space="preserve"> </v>
      </c>
      <c r="H16" s="2" t="str">
        <f>VLOOKUP($C16,Tables!$A$1:$F$12,6)</f>
        <v xml:space="preserve"> </v>
      </c>
      <c r="I16" t="s">
        <v>15</v>
      </c>
      <c r="J16" t="s">
        <v>15</v>
      </c>
      <c r="K16" t="s">
        <v>15</v>
      </c>
      <c r="L16">
        <f t="shared" si="0"/>
        <v>0</v>
      </c>
      <c r="M16">
        <f t="shared" si="1"/>
        <v>0</v>
      </c>
      <c r="N16">
        <f t="shared" si="2"/>
        <v>0</v>
      </c>
      <c r="O16">
        <f t="shared" si="3"/>
        <v>0</v>
      </c>
      <c r="P16" t="str">
        <f t="shared" si="5"/>
        <v xml:space="preserve"> </v>
      </c>
      <c r="Q16" t="str">
        <f t="shared" si="4"/>
        <v/>
      </c>
    </row>
    <row r="17" spans="1:23" x14ac:dyDescent="0.25">
      <c r="C17" t="s">
        <v>7</v>
      </c>
      <c r="D17" s="2" t="str">
        <f>VLOOKUP($C17,Tables!$A$1:$F$12,2)</f>
        <v xml:space="preserve"> </v>
      </c>
      <c r="E17" s="2" t="str">
        <f>VLOOKUP($C17,Tables!$A$1:$F$12,3)</f>
        <v xml:space="preserve"> </v>
      </c>
      <c r="F17" s="2" t="str">
        <f>VLOOKUP($C17,Tables!$A$1:$F$12,4)</f>
        <v xml:space="preserve"> </v>
      </c>
      <c r="G17" s="2" t="str">
        <f>VLOOKUP($C17,Tables!$A$1:$F$12,5)</f>
        <v xml:space="preserve"> </v>
      </c>
      <c r="H17" s="2" t="str">
        <f>VLOOKUP($C17,Tables!$A$1:$F$12,6)</f>
        <v xml:space="preserve"> </v>
      </c>
      <c r="I17" t="s">
        <v>15</v>
      </c>
      <c r="J17" t="s">
        <v>15</v>
      </c>
      <c r="K17" t="s">
        <v>15</v>
      </c>
      <c r="L17">
        <f t="shared" si="0"/>
        <v>0</v>
      </c>
      <c r="M17">
        <f t="shared" si="1"/>
        <v>0</v>
      </c>
      <c r="N17">
        <f t="shared" si="2"/>
        <v>0</v>
      </c>
      <c r="O17">
        <f t="shared" si="3"/>
        <v>0</v>
      </c>
      <c r="P17" t="str">
        <f t="shared" si="5"/>
        <v xml:space="preserve"> </v>
      </c>
      <c r="Q17" t="str">
        <f t="shared" si="4"/>
        <v/>
      </c>
    </row>
    <row r="18" spans="1:23" x14ac:dyDescent="0.25">
      <c r="C18" t="s">
        <v>7</v>
      </c>
      <c r="D18" s="2" t="str">
        <f>VLOOKUP($C18,Tables!$A$1:$F$12,2)</f>
        <v xml:space="preserve"> </v>
      </c>
      <c r="E18" s="2" t="str">
        <f>VLOOKUP($C18,Tables!$A$1:$F$12,3)</f>
        <v xml:space="preserve"> </v>
      </c>
      <c r="F18" s="2" t="str">
        <f>VLOOKUP($C18,Tables!$A$1:$F$12,4)</f>
        <v xml:space="preserve"> </v>
      </c>
      <c r="G18" s="2" t="str">
        <f>VLOOKUP($C18,Tables!$A$1:$F$12,5)</f>
        <v xml:space="preserve"> </v>
      </c>
      <c r="H18" s="2" t="str">
        <f>VLOOKUP($C18,Tables!$A$1:$F$12,6)</f>
        <v xml:space="preserve"> </v>
      </c>
      <c r="I18" t="s">
        <v>15</v>
      </c>
      <c r="J18" t="s">
        <v>15</v>
      </c>
      <c r="K18" t="s">
        <v>15</v>
      </c>
      <c r="L18">
        <f t="shared" si="0"/>
        <v>0</v>
      </c>
      <c r="M18">
        <f t="shared" si="1"/>
        <v>0</v>
      </c>
      <c r="N18">
        <f t="shared" si="2"/>
        <v>0</v>
      </c>
      <c r="O18">
        <f t="shared" si="3"/>
        <v>0</v>
      </c>
      <c r="P18" t="str">
        <f t="shared" si="5"/>
        <v xml:space="preserve"> </v>
      </c>
      <c r="Q18" t="str">
        <f t="shared" si="4"/>
        <v/>
      </c>
    </row>
    <row r="19" spans="1:23" ht="15.75" thickBot="1" x14ac:dyDescent="0.3">
      <c r="C19" t="s">
        <v>7</v>
      </c>
      <c r="D19" s="2" t="str">
        <f>VLOOKUP($C19,Tables!$A$1:$F$12,2)</f>
        <v xml:space="preserve"> </v>
      </c>
      <c r="E19" s="2" t="str">
        <f>VLOOKUP($C19,Tables!$A$1:$F$12,3)</f>
        <v xml:space="preserve"> </v>
      </c>
      <c r="F19" s="2" t="str">
        <f>VLOOKUP($C19,Tables!$A$1:$F$12,4)</f>
        <v xml:space="preserve"> </v>
      </c>
      <c r="G19" s="2" t="str">
        <f>VLOOKUP($C19,Tables!$A$1:$F$12,5)</f>
        <v xml:space="preserve"> </v>
      </c>
      <c r="H19" s="2" t="str">
        <f>VLOOKUP($C19,Tables!$A$1:$F$12,6)</f>
        <v xml:space="preserve"> </v>
      </c>
      <c r="I19" t="s">
        <v>15</v>
      </c>
      <c r="J19" t="s">
        <v>15</v>
      </c>
      <c r="K19" t="s">
        <v>15</v>
      </c>
      <c r="L19">
        <f t="shared" si="0"/>
        <v>0</v>
      </c>
      <c r="M19">
        <f t="shared" si="1"/>
        <v>0</v>
      </c>
      <c r="N19">
        <f t="shared" si="2"/>
        <v>0</v>
      </c>
      <c r="O19">
        <f t="shared" si="3"/>
        <v>0</v>
      </c>
      <c r="P19" t="str">
        <f t="shared" si="5"/>
        <v xml:space="preserve"> </v>
      </c>
      <c r="Q19" t="str">
        <f t="shared" si="4"/>
        <v/>
      </c>
    </row>
    <row r="20" spans="1:23" ht="30.75" thickBot="1" x14ac:dyDescent="0.3">
      <c r="A20" s="7" t="s">
        <v>44</v>
      </c>
      <c r="B20" s="8" t="s">
        <v>46</v>
      </c>
      <c r="C20" s="8" t="s">
        <v>3</v>
      </c>
      <c r="D20" s="8" t="s">
        <v>37</v>
      </c>
      <c r="E20" s="8" t="s">
        <v>38</v>
      </c>
      <c r="F20" s="8"/>
      <c r="G20" s="8"/>
      <c r="H20" s="8" t="s">
        <v>6</v>
      </c>
      <c r="I20" s="8" t="s">
        <v>16</v>
      </c>
      <c r="J20" s="8" t="s">
        <v>17</v>
      </c>
      <c r="K20" s="8"/>
      <c r="L20" s="8"/>
      <c r="M20" s="8"/>
      <c r="N20" s="8"/>
      <c r="O20" s="8"/>
      <c r="P20" s="8" t="s">
        <v>33</v>
      </c>
      <c r="Q20" s="9" t="s">
        <v>12</v>
      </c>
      <c r="V20" t="s">
        <v>39</v>
      </c>
      <c r="W20">
        <v>2</v>
      </c>
    </row>
    <row r="21" spans="1:23" x14ac:dyDescent="0.25">
      <c r="C21" t="s">
        <v>7</v>
      </c>
      <c r="D21" t="str">
        <f t="shared" ref="D21:D26" si="6">IF(C21="","",VLOOKUP($C21,Artillery,2))</f>
        <v xml:space="preserve"> </v>
      </c>
      <c r="E21" t="str">
        <f t="shared" ref="E21:E26" si="7">IF(D21="","",VLOOKUP($C21,Artillery,3))</f>
        <v xml:space="preserve"> </v>
      </c>
      <c r="H21" t="str">
        <f t="shared" ref="H21:H26" si="8">IF(C21="","",VLOOKUP(C21,Artillery,4))</f>
        <v xml:space="preserve"> </v>
      </c>
      <c r="L21" s="5">
        <f t="shared" ref="L21:M26" si="9">IF(I21="",0,VLOOKUP(I21,ArtTraits,2))</f>
        <v>0</v>
      </c>
      <c r="M21" s="5">
        <f t="shared" si="9"/>
        <v>0</v>
      </c>
      <c r="P21" t="str">
        <f t="shared" ref="P21:P26" si="10">IF(A21&lt;&gt;0,(H21+L21+M21+N21+O21)," ")</f>
        <v xml:space="preserve"> </v>
      </c>
      <c r="Q21" t="str">
        <f t="shared" ref="Q21:Q26" si="11">IF(A21="","",IF(A21=0,0,P21*A21))</f>
        <v/>
      </c>
      <c r="V21" t="s">
        <v>40</v>
      </c>
      <c r="W21">
        <v>2</v>
      </c>
    </row>
    <row r="22" spans="1:23" x14ac:dyDescent="0.25">
      <c r="C22" t="s">
        <v>7</v>
      </c>
      <c r="D22" t="str">
        <f>IF(C22="","",VLOOKUP($C22,Artillery,2))</f>
        <v xml:space="preserve"> </v>
      </c>
      <c r="E22" t="str">
        <f t="shared" si="7"/>
        <v xml:space="preserve"> </v>
      </c>
      <c r="H22" t="str">
        <f t="shared" si="8"/>
        <v xml:space="preserve"> </v>
      </c>
      <c r="L22" s="5">
        <f t="shared" si="9"/>
        <v>0</v>
      </c>
      <c r="M22" s="5">
        <f t="shared" si="9"/>
        <v>0</v>
      </c>
      <c r="P22" t="str">
        <f t="shared" si="10"/>
        <v xml:space="preserve"> </v>
      </c>
      <c r="Q22" t="str">
        <f t="shared" si="11"/>
        <v/>
      </c>
      <c r="V22" t="s">
        <v>41</v>
      </c>
      <c r="W22">
        <v>-2</v>
      </c>
    </row>
    <row r="23" spans="1:23" x14ac:dyDescent="0.25">
      <c r="C23" t="s">
        <v>7</v>
      </c>
      <c r="D23" t="str">
        <f t="shared" si="6"/>
        <v xml:space="preserve"> </v>
      </c>
      <c r="E23" t="str">
        <f t="shared" si="7"/>
        <v xml:space="preserve"> </v>
      </c>
      <c r="H23" t="str">
        <f>IF(C23="","",VLOOKUP(C23,Artillery,4))</f>
        <v xml:space="preserve"> </v>
      </c>
      <c r="L23" s="5">
        <f t="shared" si="9"/>
        <v>0</v>
      </c>
      <c r="M23" s="5">
        <f t="shared" si="9"/>
        <v>0</v>
      </c>
      <c r="P23" t="str">
        <f t="shared" si="10"/>
        <v xml:space="preserve"> </v>
      </c>
      <c r="Q23" t="str">
        <f t="shared" si="11"/>
        <v/>
      </c>
      <c r="V23" s="2"/>
      <c r="W23">
        <v>0</v>
      </c>
    </row>
    <row r="24" spans="1:23" x14ac:dyDescent="0.25">
      <c r="C24" t="s">
        <v>7</v>
      </c>
      <c r="D24" t="str">
        <f t="shared" si="6"/>
        <v xml:space="preserve"> </v>
      </c>
      <c r="E24" t="str">
        <f t="shared" si="7"/>
        <v xml:space="preserve"> </v>
      </c>
      <c r="H24" t="str">
        <f t="shared" si="8"/>
        <v xml:space="preserve"> </v>
      </c>
      <c r="L24" s="5">
        <f t="shared" si="9"/>
        <v>0</v>
      </c>
      <c r="M24" s="5">
        <f t="shared" si="9"/>
        <v>0</v>
      </c>
      <c r="P24" t="str">
        <f t="shared" si="10"/>
        <v xml:space="preserve"> </v>
      </c>
      <c r="Q24" t="str">
        <f t="shared" si="11"/>
        <v/>
      </c>
    </row>
    <row r="25" spans="1:23" x14ac:dyDescent="0.25">
      <c r="C25" t="s">
        <v>7</v>
      </c>
      <c r="D25" t="str">
        <f t="shared" si="6"/>
        <v xml:space="preserve"> </v>
      </c>
      <c r="E25" t="str">
        <f t="shared" si="7"/>
        <v xml:space="preserve"> </v>
      </c>
      <c r="H25" t="str">
        <f t="shared" si="8"/>
        <v xml:space="preserve"> </v>
      </c>
      <c r="L25" s="5">
        <f t="shared" si="9"/>
        <v>0</v>
      </c>
      <c r="M25" s="5">
        <f t="shared" si="9"/>
        <v>0</v>
      </c>
      <c r="P25" t="str">
        <f t="shared" si="10"/>
        <v xml:space="preserve"> </v>
      </c>
      <c r="Q25" t="str">
        <f t="shared" si="11"/>
        <v/>
      </c>
    </row>
    <row r="26" spans="1:23" ht="15.75" thickBot="1" x14ac:dyDescent="0.3">
      <c r="C26" t="s">
        <v>7</v>
      </c>
      <c r="D26" t="str">
        <f t="shared" si="6"/>
        <v xml:space="preserve"> </v>
      </c>
      <c r="E26" t="str">
        <f t="shared" si="7"/>
        <v xml:space="preserve"> </v>
      </c>
      <c r="H26" t="str">
        <f t="shared" si="8"/>
        <v xml:space="preserve"> </v>
      </c>
      <c r="L26" s="5">
        <f t="shared" si="9"/>
        <v>0</v>
      </c>
      <c r="M26" s="5">
        <f t="shared" si="9"/>
        <v>0</v>
      </c>
      <c r="P26" t="str">
        <f t="shared" si="10"/>
        <v xml:space="preserve"> </v>
      </c>
      <c r="Q26" t="str">
        <f t="shared" si="11"/>
        <v/>
      </c>
    </row>
    <row r="27" spans="1:23" ht="30.75" thickBot="1" x14ac:dyDescent="0.3">
      <c r="A27" s="7" t="s">
        <v>44</v>
      </c>
      <c r="B27" s="8" t="s">
        <v>49</v>
      </c>
      <c r="C27" s="8" t="s">
        <v>3</v>
      </c>
      <c r="D27" s="8"/>
      <c r="E27" s="8"/>
      <c r="F27" s="8"/>
      <c r="G27" s="8"/>
      <c r="H27" s="8" t="s">
        <v>6</v>
      </c>
      <c r="I27" s="8"/>
      <c r="J27" s="8"/>
      <c r="K27" s="8"/>
      <c r="L27" s="8"/>
      <c r="M27" s="8"/>
      <c r="N27" s="8"/>
      <c r="O27" s="8"/>
      <c r="P27" s="8" t="s">
        <v>33</v>
      </c>
      <c r="Q27" s="9" t="s">
        <v>12</v>
      </c>
    </row>
    <row r="28" spans="1:23" x14ac:dyDescent="0.25">
      <c r="C28" t="s">
        <v>7</v>
      </c>
      <c r="H28" t="str">
        <f>IF(C28="","",VLOOKUP(C28,Divers,4))</f>
        <v xml:space="preserve"> </v>
      </c>
      <c r="L28" s="5"/>
      <c r="M28" s="5"/>
      <c r="P28" t="str">
        <f t="shared" ref="P28" si="12">IF(A28&lt;&gt;0,(H28+L28+M28+N28+O28)," ")</f>
        <v xml:space="preserve"> </v>
      </c>
      <c r="Q28" t="str">
        <f t="shared" ref="Q28" si="13">IF(A28="","",IF(A28=0,0,P28*A28))</f>
        <v/>
      </c>
    </row>
    <row r="29" spans="1:23" x14ac:dyDescent="0.25">
      <c r="C29" t="s">
        <v>7</v>
      </c>
      <c r="H29" t="str">
        <f>IF(C29="","",VLOOKUP(C29,Divers,4))</f>
        <v xml:space="preserve"> </v>
      </c>
      <c r="L29" s="5"/>
      <c r="M29" s="5"/>
      <c r="P29" t="str">
        <f t="shared" ref="P29:P32" si="14">IF(A29&lt;&gt;0,(H29+L29+M29+N29+O29)," ")</f>
        <v xml:space="preserve"> </v>
      </c>
      <c r="Q29" t="str">
        <f t="shared" ref="Q29:Q32" si="15">IF(A29="","",IF(A29=0,0,P29*A29))</f>
        <v/>
      </c>
    </row>
    <row r="30" spans="1:23" x14ac:dyDescent="0.25">
      <c r="C30" t="s">
        <v>7</v>
      </c>
      <c r="H30" t="str">
        <f>IF(C30="","",VLOOKUP(C30,Divers,4))</f>
        <v xml:space="preserve"> </v>
      </c>
      <c r="L30" s="5"/>
      <c r="M30" s="5"/>
      <c r="P30" t="str">
        <f t="shared" si="14"/>
        <v xml:space="preserve"> </v>
      </c>
      <c r="Q30" t="str">
        <f t="shared" si="15"/>
        <v/>
      </c>
    </row>
    <row r="31" spans="1:23" x14ac:dyDescent="0.25">
      <c r="C31" t="s">
        <v>7</v>
      </c>
      <c r="H31" t="str">
        <f>IF(C31="","",VLOOKUP(C31,Divers,4))</f>
        <v xml:space="preserve"> </v>
      </c>
      <c r="L31" s="5"/>
      <c r="M31" s="5"/>
      <c r="P31" t="str">
        <f t="shared" si="14"/>
        <v xml:space="preserve"> </v>
      </c>
      <c r="Q31" t="str">
        <f t="shared" si="15"/>
        <v/>
      </c>
    </row>
    <row r="32" spans="1:23" x14ac:dyDescent="0.25">
      <c r="C32" t="s">
        <v>7</v>
      </c>
      <c r="H32" t="str">
        <f>IF(C32="","",VLOOKUP(C32,Divers,4))</f>
        <v xml:space="preserve"> </v>
      </c>
      <c r="L32" s="5"/>
      <c r="M32" s="5"/>
      <c r="P32" t="str">
        <f t="shared" si="14"/>
        <v xml:space="preserve"> </v>
      </c>
      <c r="Q32" t="str">
        <f t="shared" si="15"/>
        <v/>
      </c>
    </row>
    <row r="33" spans="8:17" x14ac:dyDescent="0.25">
      <c r="H33" t="str">
        <f t="shared" ref="H33" si="16">IF(C33="","",VLOOKUP(C33,Artillery,4))</f>
        <v/>
      </c>
      <c r="L33" s="5"/>
      <c r="M33" s="5"/>
      <c r="P33" t="str">
        <f t="shared" ref="P33" si="17">IF(A33&lt;&gt;0,(H33+L33+M33+N33+O33)," ")</f>
        <v xml:space="preserve"> </v>
      </c>
      <c r="Q33" t="str">
        <f t="shared" ref="Q33" si="18">IF(A33="","",P33*A33)</f>
        <v/>
      </c>
    </row>
  </sheetData>
  <sortState xmlns:xlrd2="http://schemas.microsoft.com/office/spreadsheetml/2017/richdata2" ref="V20:W23">
    <sortCondition ref="V20"/>
  </sortState>
  <dataValidations count="3">
    <dataValidation type="list" allowBlank="1" showInputMessage="1" showErrorMessage="1" sqref="I21:J26" xr:uid="{00000000-0002-0000-0000-000002000000}">
      <formula1>$V$20:$V$23</formula1>
    </dataValidation>
    <dataValidation type="list" allowBlank="1" showInputMessage="1" showErrorMessage="1" sqref="C5:C19" xr:uid="{00000000-0002-0000-0000-000000000000}">
      <formula1>UnitType</formula1>
    </dataValidation>
    <dataValidation type="list" showInputMessage="1" showErrorMessage="1" sqref="I5:K19" xr:uid="{F8F40176-791C-48A7-B388-CF3855874D79}">
      <formula1>$V$4:$V$13</formula1>
    </dataValidation>
  </dataValidations>
  <pageMargins left="0.7" right="0.7" top="0.75" bottom="0.75" header="0.3" footer="0.3"/>
  <pageSetup paperSize="9" scale="84" orientation="landscape" r:id="rId1"/>
  <colBreaks count="1" manualBreakCount="1">
    <brk id="19" min="3" max="3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B79BDE1-321A-4BA8-955D-A9ED12C60AEF}">
          <x14:formula1>
            <xm:f>Tables!$A$25:$A$26</xm:f>
          </x14:formula1>
          <xm:sqref>C33</xm:sqref>
        </x14:dataValidation>
        <x14:dataValidation type="list" allowBlank="1" showInputMessage="1" showErrorMessage="1" xr:uid="{68E2A181-8227-433F-B955-A17FA3217686}">
          <x14:formula1>
            <xm:f>Tables!A$16:A$21</xm:f>
          </x14:formula1>
          <xm:sqref>C21:C26</xm:sqref>
        </x14:dataValidation>
        <x14:dataValidation type="list" allowBlank="1" showInputMessage="1" showErrorMessage="1" xr:uid="{2F5C8F83-1452-4BAA-BEAC-44089E0942AE}">
          <x14:formula1>
            <xm:f>Tables!$A$23:$A$27</xm:f>
          </x14:formula1>
          <xm:sqref>C28:C32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topLeftCell="A10" workbookViewId="0">
      <selection activeCell="J22" sqref="J22"/>
    </sheetView>
  </sheetViews>
  <sheetFormatPr baseColWidth="10" defaultColWidth="9.140625" defaultRowHeight="15" x14ac:dyDescent="0.25"/>
  <cols>
    <col min="1" max="1" width="18.42578125" customWidth="1"/>
    <col min="2" max="6" width="9.140625" style="2"/>
  </cols>
  <sheetData>
    <row r="1" spans="1:6" x14ac:dyDescent="0.25">
      <c r="A1" s="1" t="s">
        <v>7</v>
      </c>
      <c r="B1" s="2" t="s">
        <v>15</v>
      </c>
      <c r="C1" s="2" t="s">
        <v>15</v>
      </c>
      <c r="D1" s="2" t="s">
        <v>15</v>
      </c>
      <c r="E1" s="2" t="s">
        <v>15</v>
      </c>
      <c r="F1" s="2" t="s">
        <v>15</v>
      </c>
    </row>
    <row r="2" spans="1:6" x14ac:dyDescent="0.25">
      <c r="A2" t="s">
        <v>22</v>
      </c>
      <c r="B2" s="2">
        <v>5</v>
      </c>
      <c r="C2" s="2">
        <v>2</v>
      </c>
      <c r="D2" s="3" t="s">
        <v>1</v>
      </c>
      <c r="E2" s="2">
        <v>0</v>
      </c>
      <c r="F2" s="2">
        <v>12</v>
      </c>
    </row>
    <row r="3" spans="1:6" x14ac:dyDescent="0.25">
      <c r="A3" t="s">
        <v>24</v>
      </c>
      <c r="B3" s="2">
        <v>6</v>
      </c>
      <c r="C3" s="2">
        <v>2</v>
      </c>
      <c r="D3" s="3" t="s">
        <v>0</v>
      </c>
      <c r="E3" s="2">
        <v>0</v>
      </c>
      <c r="F3" s="2">
        <v>17</v>
      </c>
    </row>
    <row r="4" spans="1:6" x14ac:dyDescent="0.25">
      <c r="A4" t="s">
        <v>25</v>
      </c>
      <c r="B4" s="2">
        <v>7</v>
      </c>
      <c r="C4" s="2">
        <v>2</v>
      </c>
      <c r="D4" s="3" t="s">
        <v>0</v>
      </c>
      <c r="E4" s="2">
        <v>0</v>
      </c>
      <c r="F4" s="2">
        <v>20</v>
      </c>
    </row>
    <row r="5" spans="1:6" x14ac:dyDescent="0.25">
      <c r="A5" t="s">
        <v>21</v>
      </c>
      <c r="B5" s="2">
        <v>5</v>
      </c>
      <c r="C5" s="2">
        <v>2</v>
      </c>
      <c r="D5" s="3" t="s">
        <v>2</v>
      </c>
      <c r="E5" s="2">
        <v>0</v>
      </c>
      <c r="F5" s="2">
        <v>10</v>
      </c>
    </row>
    <row r="6" spans="1:6" x14ac:dyDescent="0.25">
      <c r="A6" t="s">
        <v>23</v>
      </c>
      <c r="B6" s="2">
        <v>6</v>
      </c>
      <c r="C6" s="2">
        <v>2</v>
      </c>
      <c r="D6" s="3" t="s">
        <v>1</v>
      </c>
      <c r="E6" s="2">
        <v>0</v>
      </c>
      <c r="F6" s="2">
        <v>15</v>
      </c>
    </row>
    <row r="7" spans="1:6" x14ac:dyDescent="0.25">
      <c r="A7" t="s">
        <v>26</v>
      </c>
      <c r="B7" s="2">
        <v>6</v>
      </c>
      <c r="C7" s="2">
        <v>3</v>
      </c>
      <c r="D7" s="3" t="s">
        <v>1</v>
      </c>
      <c r="E7" s="2">
        <v>2</v>
      </c>
      <c r="F7" s="2">
        <v>14</v>
      </c>
    </row>
    <row r="8" spans="1:6" x14ac:dyDescent="0.25">
      <c r="A8" t="s">
        <v>27</v>
      </c>
      <c r="B8" s="2">
        <v>6</v>
      </c>
      <c r="C8" s="2">
        <v>2</v>
      </c>
      <c r="D8" s="3" t="s">
        <v>0</v>
      </c>
      <c r="E8" s="2">
        <v>2</v>
      </c>
      <c r="F8" s="2">
        <v>18</v>
      </c>
    </row>
    <row r="9" spans="1:6" x14ac:dyDescent="0.25">
      <c r="A9" t="s">
        <v>29</v>
      </c>
      <c r="B9" s="2">
        <v>7</v>
      </c>
      <c r="C9" s="2">
        <v>2</v>
      </c>
      <c r="D9" s="3" t="s">
        <v>0</v>
      </c>
      <c r="E9" s="2">
        <v>2</v>
      </c>
      <c r="F9" s="2">
        <v>20</v>
      </c>
    </row>
    <row r="10" spans="1:6" x14ac:dyDescent="0.25">
      <c r="A10" t="s">
        <v>28</v>
      </c>
      <c r="B10" s="2">
        <v>5</v>
      </c>
      <c r="C10" s="2">
        <v>3</v>
      </c>
      <c r="D10" s="3" t="s">
        <v>2</v>
      </c>
      <c r="E10" s="2">
        <v>2</v>
      </c>
      <c r="F10" s="2">
        <v>10</v>
      </c>
    </row>
    <row r="11" spans="1:6" x14ac:dyDescent="0.25">
      <c r="A11" t="s">
        <v>30</v>
      </c>
      <c r="B11" s="2">
        <v>6</v>
      </c>
      <c r="C11" s="2">
        <v>3</v>
      </c>
      <c r="D11" s="3" t="s">
        <v>2</v>
      </c>
      <c r="E11" s="2">
        <v>2</v>
      </c>
      <c r="F11" s="2">
        <v>12</v>
      </c>
    </row>
    <row r="12" spans="1:6" x14ac:dyDescent="0.25">
      <c r="A12" t="s">
        <v>31</v>
      </c>
      <c r="B12" s="2">
        <v>6</v>
      </c>
      <c r="C12" s="2">
        <v>2</v>
      </c>
      <c r="D12" s="3" t="s">
        <v>1</v>
      </c>
      <c r="E12" s="2">
        <v>2</v>
      </c>
      <c r="F12" s="2">
        <v>16</v>
      </c>
    </row>
    <row r="16" spans="1:6" x14ac:dyDescent="0.25">
      <c r="A16" s="2" t="s">
        <v>7</v>
      </c>
      <c r="B16" s="3" t="s">
        <v>15</v>
      </c>
      <c r="C16" s="3" t="s">
        <v>15</v>
      </c>
      <c r="D16" s="3" t="s">
        <v>15</v>
      </c>
    </row>
    <row r="17" spans="1:4" x14ac:dyDescent="0.25">
      <c r="A17" t="s">
        <v>36</v>
      </c>
      <c r="B17" s="2">
        <v>5</v>
      </c>
      <c r="C17" s="3">
        <v>4</v>
      </c>
      <c r="D17">
        <v>15</v>
      </c>
    </row>
    <row r="18" spans="1:4" x14ac:dyDescent="0.25">
      <c r="A18" t="s">
        <v>34</v>
      </c>
      <c r="B18" s="2">
        <v>4</v>
      </c>
      <c r="C18" s="3">
        <v>4</v>
      </c>
      <c r="D18">
        <v>12</v>
      </c>
    </row>
    <row r="19" spans="1:4" x14ac:dyDescent="0.25">
      <c r="A19" t="s">
        <v>52</v>
      </c>
      <c r="B19" s="2">
        <v>4</v>
      </c>
      <c r="C19" s="2">
        <v>4</v>
      </c>
      <c r="D19">
        <v>10</v>
      </c>
    </row>
    <row r="20" spans="1:4" x14ac:dyDescent="0.25">
      <c r="A20" t="s">
        <v>35</v>
      </c>
      <c r="B20" s="2">
        <v>3</v>
      </c>
      <c r="C20" s="3">
        <v>4</v>
      </c>
      <c r="D20">
        <v>10</v>
      </c>
    </row>
    <row r="21" spans="1:4" x14ac:dyDescent="0.25">
      <c r="A21" t="s">
        <v>53</v>
      </c>
      <c r="B21" s="2">
        <v>3</v>
      </c>
      <c r="C21" s="2">
        <v>5</v>
      </c>
      <c r="D21">
        <v>3</v>
      </c>
    </row>
    <row r="23" spans="1:4" x14ac:dyDescent="0.25">
      <c r="A23" s="2" t="s">
        <v>7</v>
      </c>
      <c r="B23" s="3" t="s">
        <v>15</v>
      </c>
      <c r="C23" s="3" t="s">
        <v>15</v>
      </c>
      <c r="D23" s="3" t="s">
        <v>15</v>
      </c>
    </row>
    <row r="24" spans="1:4" x14ac:dyDescent="0.25">
      <c r="A24" t="s">
        <v>50</v>
      </c>
      <c r="D24" s="2">
        <v>10</v>
      </c>
    </row>
    <row r="25" spans="1:4" x14ac:dyDescent="0.25">
      <c r="A25" t="s">
        <v>56</v>
      </c>
      <c r="D25" s="2">
        <v>4</v>
      </c>
    </row>
    <row r="26" spans="1:4" x14ac:dyDescent="0.25">
      <c r="A26" t="s">
        <v>48</v>
      </c>
      <c r="D26" s="2">
        <v>3</v>
      </c>
    </row>
    <row r="27" spans="1:4" x14ac:dyDescent="0.25">
      <c r="A27" t="s">
        <v>47</v>
      </c>
      <c r="D27" s="2">
        <v>1</v>
      </c>
    </row>
  </sheetData>
  <sortState xmlns:xlrd2="http://schemas.microsoft.com/office/spreadsheetml/2017/richdata2" ref="A16:D20">
    <sortCondition ref="A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Sheet1</vt:lpstr>
      <vt:lpstr>Tables</vt:lpstr>
      <vt:lpstr>Sheet3</vt:lpstr>
      <vt:lpstr>Artillery</vt:lpstr>
      <vt:lpstr>ArtTraits</vt:lpstr>
      <vt:lpstr>Divers</vt:lpstr>
      <vt:lpstr>Traits</vt:lpstr>
      <vt:lpstr>UnitType</vt:lpstr>
      <vt:lpstr>UnitTypes</vt:lpstr>
      <vt:lpstr>Sheet1!Zone_d_impression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Dove</dc:creator>
  <cp:lastModifiedBy>CAYREL Denis</cp:lastModifiedBy>
  <cp:lastPrinted>2022-05-12T15:58:15Z</cp:lastPrinted>
  <dcterms:created xsi:type="dcterms:W3CDTF">2021-02-12T10:01:46Z</dcterms:created>
  <dcterms:modified xsi:type="dcterms:W3CDTF">2022-06-02T09:16:50Z</dcterms:modified>
</cp:coreProperties>
</file>